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 tabRatio="582"/>
  </bookViews>
  <sheets>
    <sheet name="ماتریس تصمیم" sheetId="1" r:id="rId1"/>
    <sheet name="ماتریس نرمالیزه" sheetId="2" r:id="rId2"/>
    <sheet name="نرمالیزه موزون" sheetId="3" r:id="rId3"/>
    <sheet name="ایده آل و ضدایده آل" sheetId="4" r:id="rId4"/>
    <sheet name="ضریب نزدیکی" sheetId="5" r:id="rId5"/>
  </sheets>
  <calcPr calcId="144525"/>
</workbook>
</file>

<file path=xl/calcChain.xml><?xml version="1.0" encoding="utf-8"?>
<calcChain xmlns="http://schemas.openxmlformats.org/spreadsheetml/2006/main">
  <c r="C3" i="2" l="1"/>
  <c r="D5" i="2" l="1"/>
  <c r="E5" i="2"/>
  <c r="F5" i="2"/>
  <c r="D4" i="2"/>
  <c r="E4" i="2"/>
  <c r="F4" i="2"/>
  <c r="D3" i="2"/>
  <c r="C5" i="2"/>
  <c r="C4" i="2"/>
  <c r="E3" i="2"/>
  <c r="F3" i="2"/>
  <c r="F6" i="3"/>
  <c r="F6" i="4" s="1"/>
  <c r="E6" i="3"/>
  <c r="E6" i="4" s="1"/>
  <c r="D6" i="3"/>
  <c r="D6" i="4" s="1"/>
  <c r="C6" i="3"/>
  <c r="C6" i="4" s="1"/>
  <c r="F5" i="3"/>
  <c r="F5" i="4" s="1"/>
  <c r="E5" i="3"/>
  <c r="E5" i="4" s="1"/>
  <c r="D5" i="3"/>
  <c r="D5" i="4" s="1"/>
  <c r="C5" i="3"/>
  <c r="C5" i="4" s="1"/>
  <c r="F4" i="3"/>
  <c r="F4" i="4" s="1"/>
  <c r="E4" i="3"/>
  <c r="E4" i="4" s="1"/>
  <c r="D4" i="3"/>
  <c r="D4" i="4" s="1"/>
  <c r="C4" i="3"/>
  <c r="C4" i="4" s="1"/>
  <c r="C8" i="4" l="1"/>
  <c r="E3" i="5" s="1"/>
  <c r="C7" i="4"/>
  <c r="D8" i="4"/>
  <c r="F3" i="5" s="1"/>
  <c r="D7" i="4"/>
  <c r="F4" i="5" s="1"/>
  <c r="F8" i="4"/>
  <c r="H5" i="5" s="1"/>
  <c r="F7" i="4"/>
  <c r="H4" i="5" s="1"/>
  <c r="E8" i="4"/>
  <c r="G3" i="5" s="1"/>
  <c r="E7" i="4"/>
  <c r="G2" i="5" s="1"/>
  <c r="H2" i="5" l="1"/>
  <c r="H3" i="5"/>
  <c r="I3" i="5" s="1"/>
  <c r="D10" i="5" s="1"/>
  <c r="E2" i="5"/>
  <c r="E4" i="5"/>
  <c r="F2" i="5"/>
  <c r="I2" i="5" s="1"/>
  <c r="G4" i="5"/>
  <c r="G6" i="5"/>
  <c r="F7" i="5"/>
  <c r="H7" i="5"/>
  <c r="F5" i="5"/>
  <c r="F6" i="5"/>
  <c r="G7" i="5"/>
  <c r="G5" i="5"/>
  <c r="H6" i="5"/>
  <c r="E5" i="5"/>
  <c r="E7" i="5"/>
  <c r="E6" i="5"/>
  <c r="D9" i="5" l="1"/>
  <c r="I4" i="5"/>
  <c r="I6" i="5"/>
  <c r="I5" i="5"/>
  <c r="I7" i="5"/>
  <c r="F10" i="5" l="1"/>
  <c r="F9" i="5" s="1"/>
  <c r="H10" i="5"/>
  <c r="H9" i="5" s="1"/>
  <c r="F12" i="5" l="1"/>
</calcChain>
</file>

<file path=xl/sharedStrings.xml><?xml version="1.0" encoding="utf-8"?>
<sst xmlns="http://schemas.openxmlformats.org/spreadsheetml/2006/main" count="65" uniqueCount="24">
  <si>
    <t>ماتریس نرمالیزه شده</t>
  </si>
  <si>
    <t>W(J)</t>
  </si>
  <si>
    <t>ماتریس نرمالیزه شده به روش برداری</t>
  </si>
  <si>
    <t>-</t>
  </si>
  <si>
    <t>+</t>
  </si>
  <si>
    <t>وزنهای تعدیل شده توسط مدیریت</t>
  </si>
  <si>
    <t>Si+</t>
  </si>
  <si>
    <t>Si-</t>
  </si>
  <si>
    <t>ایده آل</t>
  </si>
  <si>
    <t>ضد ایده آل</t>
  </si>
  <si>
    <t>(vij-vi+)^2</t>
  </si>
  <si>
    <t>(vij-vi-)^2</t>
  </si>
  <si>
    <t>هزینه</t>
  </si>
  <si>
    <t>قابلیت اطمینان</t>
  </si>
  <si>
    <t>قطعات یدکی</t>
  </si>
  <si>
    <t>تعمیرپذیری</t>
  </si>
  <si>
    <t>ژنراتور 1</t>
  </si>
  <si>
    <t>ژنراتور 2</t>
  </si>
  <si>
    <t>ژنراتور 3</t>
  </si>
  <si>
    <t>ماتریس تصمیم گیری</t>
  </si>
  <si>
    <t>ماتریس فاصله گزینه ها از ایده آل و ضد ایده آل</t>
  </si>
  <si>
    <t>بهترین گزینه</t>
  </si>
  <si>
    <t>پس بهترین انتخاب ژنراتور شماره 1 می باشد.</t>
  </si>
  <si>
    <t>http://aminarticle.com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</si>
</sst>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B Nazanin"/>
      <charset val="178"/>
    </font>
    <font>
      <b/>
      <sz val="14"/>
      <color theme="1"/>
      <name val="B Nazanin"/>
      <charset val="178"/>
    </font>
    <font>
      <b/>
      <sz val="16"/>
      <color theme="1"/>
      <name val="B Nazanin"/>
      <charset val="178"/>
    </font>
    <font>
      <b/>
      <sz val="20"/>
      <color theme="1"/>
      <name val="B Nazanin"/>
      <charset val="178"/>
    </font>
    <font>
      <sz val="12"/>
      <color theme="1"/>
      <name val="B Nazanin"/>
      <charset val="178"/>
    </font>
    <font>
      <sz val="14"/>
      <color theme="1"/>
      <name val="B Nazanin"/>
      <charset val="178"/>
    </font>
    <font>
      <sz val="18"/>
      <color theme="1"/>
      <name val="B Nazanin"/>
      <charset val="178"/>
    </font>
    <font>
      <sz val="16"/>
      <color theme="1"/>
      <name val="B Nazanin"/>
      <charset val="178"/>
    </font>
    <font>
      <sz val="11"/>
      <color theme="1"/>
      <name val="B Nazanin"/>
      <charset val="178"/>
    </font>
    <font>
      <b/>
      <sz val="18"/>
      <color theme="1"/>
      <name val="B Nazanin"/>
      <charset val="178"/>
    </font>
    <font>
      <b/>
      <sz val="28"/>
      <color rgb="FFFF0000"/>
      <name val="B Nazanin"/>
      <charset val="178"/>
    </font>
    <font>
      <b/>
      <sz val="28"/>
      <color rgb="FF00B050"/>
      <name val="B Nazanin"/>
      <charset val="178"/>
    </font>
    <font>
      <b/>
      <sz val="16"/>
      <color rgb="FFFF0000"/>
      <name val="B Nazanin"/>
      <charset val="178"/>
    </font>
    <font>
      <b/>
      <sz val="24"/>
      <color rgb="FFFF0000"/>
      <name val="B Nazanin"/>
      <charset val="178"/>
    </font>
    <font>
      <b/>
      <sz val="24"/>
      <color rgb="FF00B050"/>
      <name val="B Nazanin"/>
      <charset val="178"/>
    </font>
    <font>
      <b/>
      <sz val="24"/>
      <color theme="1"/>
      <name val="B Nazanin"/>
      <charset val="178"/>
    </font>
    <font>
      <sz val="22"/>
      <color theme="1"/>
      <name val="B Nazanin"/>
      <charset val="178"/>
    </font>
    <font>
      <b/>
      <sz val="36"/>
      <color theme="1"/>
      <name val="B Nazanin"/>
      <charset val="178"/>
    </font>
    <font>
      <sz val="18"/>
      <name val="B Nazanin"/>
      <charset val="178"/>
    </font>
    <font>
      <b/>
      <sz val="14"/>
      <name val="B Nazanin"/>
      <charset val="178"/>
    </font>
    <font>
      <b/>
      <sz val="22"/>
      <color theme="1"/>
      <name val="B Nazanin"/>
      <charset val="178"/>
    </font>
    <font>
      <u/>
      <sz val="11"/>
      <color theme="1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963AE"/>
        <bgColor indexed="64"/>
      </patternFill>
    </fill>
    <fill>
      <patternFill patternType="solid">
        <fgColor rgb="FFFA86C0"/>
        <bgColor indexed="64"/>
      </patternFill>
    </fill>
    <fill>
      <patternFill patternType="solid">
        <fgColor rgb="FFB0D3FE"/>
        <bgColor indexed="64"/>
      </patternFill>
    </fill>
    <fill>
      <patternFill patternType="solid">
        <fgColor rgb="FF6C9EDA"/>
        <bgColor indexed="64"/>
      </patternFill>
    </fill>
    <fill>
      <patternFill patternType="solid">
        <fgColor rgb="FFBE4542"/>
        <bgColor indexed="64"/>
      </patternFill>
    </fill>
    <fill>
      <patternFill patternType="solid">
        <fgColor rgb="FFFDD3E8"/>
        <bgColor indexed="64"/>
      </patternFill>
    </fill>
    <fill>
      <patternFill patternType="solid">
        <fgColor rgb="FFB6A6CA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70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/>
    </xf>
    <xf numFmtId="0" fontId="6" fillId="0" borderId="0" xfId="0" applyFont="1"/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" fillId="7" borderId="1" xfId="0" applyFont="1" applyFill="1" applyBorder="1" applyAlignment="1">
      <alignment horizontal="left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9" fillId="0" borderId="0" xfId="0" applyFont="1" applyBorder="1"/>
    <xf numFmtId="0" fontId="9" fillId="0" borderId="0" xfId="0" applyFont="1" applyBorder="1" applyAlignment="1">
      <alignment horizontal="left" vertical="center"/>
    </xf>
    <xf numFmtId="0" fontId="13" fillId="13" borderId="1" xfId="0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18" fillId="14" borderId="0" xfId="0" applyFont="1" applyFill="1" applyAlignment="1">
      <alignment horizontal="center" vertical="center"/>
    </xf>
    <xf numFmtId="0" fontId="21" fillId="9" borderId="0" xfId="0" applyFont="1" applyFill="1" applyAlignment="1">
      <alignment horizontal="center" vertical="center"/>
    </xf>
    <xf numFmtId="0" fontId="4" fillId="11" borderId="0" xfId="0" applyFont="1" applyFill="1" applyAlignment="1">
      <alignment horizontal="center" vertical="center"/>
    </xf>
    <xf numFmtId="0" fontId="4" fillId="9" borderId="0" xfId="0" applyFont="1" applyFill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4" fillId="12" borderId="12" xfId="0" applyFont="1" applyFill="1" applyBorder="1" applyAlignment="1">
      <alignment horizontal="center" vertical="center" wrapText="1"/>
    </xf>
    <xf numFmtId="0" fontId="4" fillId="12" borderId="0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>
      <alignment horizontal="center" vertical="center" wrapText="1"/>
    </xf>
    <xf numFmtId="2" fontId="17" fillId="0" borderId="11" xfId="0" applyNumberFormat="1" applyFont="1" applyBorder="1" applyAlignment="1">
      <alignment horizontal="center" vertical="center"/>
    </xf>
    <xf numFmtId="2" fontId="17" fillId="0" borderId="6" xfId="0" applyNumberFormat="1" applyFont="1" applyBorder="1" applyAlignment="1">
      <alignment horizontal="center" vertical="center"/>
    </xf>
    <xf numFmtId="2" fontId="17" fillId="0" borderId="12" xfId="0" applyNumberFormat="1" applyFont="1" applyBorder="1" applyAlignment="1">
      <alignment horizontal="center" vertical="center"/>
    </xf>
    <xf numFmtId="2" fontId="17" fillId="0" borderId="13" xfId="0" applyNumberFormat="1" applyFont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vertical="center"/>
    </xf>
    <xf numFmtId="2" fontId="17" fillId="0" borderId="5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 textRotation="180" wrapText="1"/>
    </xf>
    <xf numFmtId="164" fontId="8" fillId="0" borderId="3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2" fillId="9" borderId="0" xfId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A86C0"/>
      <color rgb="FFB6A6CA"/>
      <color rgb="FFFDD3E8"/>
      <color rgb="FFBE4542"/>
      <color rgb="FF6C9EDA"/>
      <color rgb="FFB0D3FE"/>
      <color rgb="FFAFEAFF"/>
      <color rgb="FFF963A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585106</xdr:colOff>
      <xdr:row>26</xdr:row>
      <xdr:rowOff>81643</xdr:rowOff>
    </xdr:from>
    <xdr:to>
      <xdr:col>1</xdr:col>
      <xdr:colOff>884463</xdr:colOff>
      <xdr:row>29</xdr:row>
      <xdr:rowOff>13607</xdr:rowOff>
    </xdr:to>
    <xdr:sp macro="" textlink="">
      <xdr:nvSpPr>
        <xdr:cNvPr id="3" name="Down Arrow 2"/>
        <xdr:cNvSpPr/>
      </xdr:nvSpPr>
      <xdr:spPr>
        <a:xfrm>
          <a:off x="14494015609" y="10967357"/>
          <a:ext cx="299357" cy="1238250"/>
        </a:xfrm>
        <a:prstGeom prst="down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minarticle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Q50"/>
  <sheetViews>
    <sheetView showGridLines="0" rightToLeft="1" tabSelected="1" topLeftCell="C1" zoomScaleNormal="100" workbookViewId="0">
      <selection activeCell="I9" sqref="I9"/>
    </sheetView>
  </sheetViews>
  <sheetFormatPr defaultColWidth="13.28515625" defaultRowHeight="33.75" customHeight="1" x14ac:dyDescent="0.25"/>
  <cols>
    <col min="1" max="1" width="13.28515625" style="7"/>
    <col min="2" max="2" width="11.28515625" style="7" customWidth="1"/>
    <col min="3" max="3" width="9.7109375" style="7" customWidth="1"/>
    <col min="4" max="4" width="7.7109375" style="7" customWidth="1"/>
    <col min="5" max="5" width="26.42578125" style="7" customWidth="1"/>
    <col min="6" max="6" width="21.140625" style="7" customWidth="1"/>
    <col min="7" max="7" width="18.28515625" style="7" customWidth="1"/>
    <col min="8" max="9" width="18.42578125" style="7" customWidth="1"/>
    <col min="10" max="17" width="16" style="7" customWidth="1"/>
    <col min="18" max="16384" width="13.28515625" style="7"/>
  </cols>
  <sheetData>
    <row r="1" spans="4:17" ht="105.75" customHeight="1" x14ac:dyDescent="0.25">
      <c r="E1" s="39" t="s">
        <v>19</v>
      </c>
      <c r="F1" s="39"/>
      <c r="G1" s="39"/>
      <c r="H1" s="39"/>
      <c r="I1" s="39"/>
    </row>
    <row r="2" spans="4:17" s="1" customFormat="1" ht="50.25" customHeight="1" x14ac:dyDescent="0.25">
      <c r="J2" s="7"/>
      <c r="K2" s="7"/>
      <c r="L2" s="7"/>
      <c r="M2" s="7"/>
      <c r="N2" s="7"/>
      <c r="O2" s="7"/>
      <c r="P2" s="7"/>
      <c r="Q2" s="7"/>
    </row>
    <row r="3" spans="4:17" ht="63" customHeight="1" x14ac:dyDescent="0.45">
      <c r="D3" s="6"/>
      <c r="E3" s="1"/>
      <c r="F3" s="22" t="s">
        <v>12</v>
      </c>
      <c r="G3" s="22" t="s">
        <v>13</v>
      </c>
      <c r="H3" s="22" t="s">
        <v>14</v>
      </c>
      <c r="I3" s="22" t="s">
        <v>15</v>
      </c>
    </row>
    <row r="4" spans="4:17" ht="63.75" customHeight="1" x14ac:dyDescent="0.45">
      <c r="D4" s="6"/>
      <c r="E4" s="34" t="s">
        <v>16</v>
      </c>
      <c r="F4" s="33">
        <v>30</v>
      </c>
      <c r="G4" s="33">
        <v>0.76</v>
      </c>
      <c r="H4" s="33">
        <v>9</v>
      </c>
      <c r="I4" s="33">
        <v>9</v>
      </c>
    </row>
    <row r="5" spans="4:17" ht="60.75" customHeight="1" x14ac:dyDescent="0.45">
      <c r="D5" s="6"/>
      <c r="E5" s="34" t="s">
        <v>17</v>
      </c>
      <c r="F5" s="33">
        <v>42</v>
      </c>
      <c r="G5" s="33">
        <v>0.92</v>
      </c>
      <c r="H5" s="33">
        <v>7</v>
      </c>
      <c r="I5" s="33">
        <v>5</v>
      </c>
    </row>
    <row r="6" spans="4:17" ht="53.25" customHeight="1" x14ac:dyDescent="0.45">
      <c r="D6" s="6"/>
      <c r="E6" s="34" t="s">
        <v>18</v>
      </c>
      <c r="F6" s="33">
        <v>48</v>
      </c>
      <c r="G6" s="33">
        <v>0.96</v>
      </c>
      <c r="H6" s="33">
        <v>5</v>
      </c>
      <c r="I6" s="33">
        <v>5</v>
      </c>
    </row>
    <row r="8" spans="4:17" ht="33.75" customHeight="1" x14ac:dyDescent="0.25">
      <c r="E8" s="69" t="s">
        <v>23</v>
      </c>
      <c r="F8" s="40"/>
      <c r="G8" s="40"/>
      <c r="H8" s="40"/>
    </row>
    <row r="9" spans="4:17" ht="33.75" customHeight="1" x14ac:dyDescent="0.25">
      <c r="E9" s="40"/>
      <c r="F9" s="40"/>
      <c r="G9" s="40"/>
      <c r="H9" s="40"/>
    </row>
    <row r="11" spans="4:17" s="6" customFormat="1" ht="33.75" customHeight="1" x14ac:dyDescent="0.45"/>
    <row r="12" spans="4:17" s="6" customFormat="1" ht="33.75" customHeight="1" x14ac:dyDescent="0.45"/>
    <row r="13" spans="4:17" s="6" customFormat="1" ht="33.75" customHeight="1" x14ac:dyDescent="0.45"/>
    <row r="14" spans="4:17" s="6" customFormat="1" ht="33.75" customHeight="1" x14ac:dyDescent="0.45"/>
    <row r="15" spans="4:17" s="6" customFormat="1" ht="33.75" customHeight="1" x14ac:dyDescent="0.45"/>
    <row r="16" spans="4:17" s="6" customFormat="1" ht="33.75" customHeight="1" x14ac:dyDescent="0.45"/>
    <row r="17" s="6" customFormat="1" ht="33.75" customHeight="1" x14ac:dyDescent="0.45"/>
    <row r="18" s="6" customFormat="1" ht="33.75" customHeight="1" x14ac:dyDescent="0.45"/>
    <row r="19" s="6" customFormat="1" ht="33.75" customHeight="1" x14ac:dyDescent="0.45"/>
    <row r="20" s="6" customFormat="1" ht="33.75" customHeight="1" x14ac:dyDescent="0.45"/>
    <row r="21" s="6" customFormat="1" ht="33.75" customHeight="1" x14ac:dyDescent="0.45"/>
    <row r="22" s="6" customFormat="1" ht="33.75" customHeight="1" x14ac:dyDescent="0.45"/>
    <row r="23" s="6" customFormat="1" ht="33.75" customHeight="1" x14ac:dyDescent="0.45"/>
    <row r="24" s="6" customFormat="1" ht="33.75" customHeight="1" x14ac:dyDescent="0.45"/>
    <row r="25" s="6" customFormat="1" ht="33.75" customHeight="1" x14ac:dyDescent="0.45"/>
    <row r="26" s="6" customFormat="1" ht="33.75" customHeight="1" x14ac:dyDescent="0.45"/>
    <row r="27" s="6" customFormat="1" ht="33.75" customHeight="1" x14ac:dyDescent="0.45"/>
    <row r="28" s="6" customFormat="1" ht="33.75" customHeight="1" x14ac:dyDescent="0.45"/>
    <row r="29" s="6" customFormat="1" ht="33.75" customHeight="1" x14ac:dyDescent="0.45"/>
    <row r="30" s="6" customFormat="1" ht="33.75" customHeight="1" x14ac:dyDescent="0.45"/>
    <row r="31" s="6" customFormat="1" ht="33.75" customHeight="1" x14ac:dyDescent="0.45"/>
    <row r="32" s="6" customFormat="1" ht="33.75" customHeight="1" x14ac:dyDescent="0.45"/>
    <row r="33" s="6" customFormat="1" ht="33.75" customHeight="1" x14ac:dyDescent="0.45"/>
    <row r="34" s="6" customFormat="1" ht="33.75" customHeight="1" x14ac:dyDescent="0.45"/>
    <row r="35" s="6" customFormat="1" ht="33.75" customHeight="1" x14ac:dyDescent="0.45"/>
    <row r="36" s="6" customFormat="1" ht="33.75" customHeight="1" x14ac:dyDescent="0.45"/>
    <row r="37" s="6" customFormat="1" ht="26.25" customHeight="1" x14ac:dyDescent="0.45"/>
    <row r="38" s="6" customFormat="1" ht="33.75" customHeight="1" x14ac:dyDescent="0.45"/>
    <row r="39" s="6" customFormat="1" ht="33.75" customHeight="1" x14ac:dyDescent="0.45"/>
    <row r="40" s="6" customFormat="1" ht="33.75" customHeight="1" x14ac:dyDescent="0.45"/>
    <row r="41" s="6" customFormat="1" ht="33.75" customHeight="1" x14ac:dyDescent="0.45"/>
    <row r="42" s="6" customFormat="1" ht="33.75" customHeight="1" x14ac:dyDescent="0.45"/>
    <row r="43" s="6" customFormat="1" ht="33.75" customHeight="1" x14ac:dyDescent="0.45"/>
    <row r="44" s="6" customFormat="1" ht="33.75" customHeight="1" x14ac:dyDescent="0.45"/>
    <row r="45" s="6" customFormat="1" ht="33.75" customHeight="1" x14ac:dyDescent="0.45"/>
    <row r="46" s="6" customFormat="1" ht="33.75" customHeight="1" x14ac:dyDescent="0.45"/>
    <row r="47" s="6" customFormat="1" ht="33.75" customHeight="1" x14ac:dyDescent="0.45"/>
    <row r="48" s="6" customFormat="1" ht="33.75" customHeight="1" x14ac:dyDescent="0.45"/>
    <row r="49" spans="1:1" s="6" customFormat="1" ht="33.75" customHeight="1" x14ac:dyDescent="0.45"/>
    <row r="50" spans="1:1" ht="33.75" customHeight="1" x14ac:dyDescent="0.45">
      <c r="A50" s="6"/>
    </row>
  </sheetData>
  <mergeCells count="2">
    <mergeCell ref="E1:I1"/>
    <mergeCell ref="E8:H9"/>
  </mergeCells>
  <hyperlinks>
    <hyperlink ref="E8" r:id="rId1"/>
  </hyperlinks>
  <pageMargins left="0.7" right="0.7" top="0.75" bottom="0.75" header="0.3" footer="0.3"/>
  <pageSetup orientation="portrait" horizont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5"/>
  <sheetViews>
    <sheetView showGridLines="0" rightToLeft="1" workbookViewId="0">
      <selection activeCell="C4" sqref="C4"/>
    </sheetView>
  </sheetViews>
  <sheetFormatPr defaultRowHeight="18" x14ac:dyDescent="0.45"/>
  <cols>
    <col min="1" max="1" width="17.85546875" style="6" customWidth="1"/>
    <col min="2" max="2" width="24" style="6" customWidth="1"/>
    <col min="3" max="17" width="14.42578125" style="6" customWidth="1"/>
    <col min="18" max="16384" width="9.140625" style="6"/>
  </cols>
  <sheetData>
    <row r="1" spans="1:6" s="7" customFormat="1" ht="69.75" customHeight="1" x14ac:dyDescent="0.45">
      <c r="A1" s="6"/>
      <c r="B1" s="41" t="s">
        <v>0</v>
      </c>
      <c r="C1" s="41"/>
      <c r="D1" s="41"/>
      <c r="E1" s="41"/>
      <c r="F1" s="41"/>
    </row>
    <row r="2" spans="1:6" s="7" customFormat="1" ht="33.75" customHeight="1" x14ac:dyDescent="0.45">
      <c r="A2" s="6"/>
      <c r="C2" s="30" t="s">
        <v>12</v>
      </c>
      <c r="D2" s="31" t="s">
        <v>13</v>
      </c>
      <c r="E2" s="32" t="s">
        <v>14</v>
      </c>
      <c r="F2" s="30" t="s">
        <v>15</v>
      </c>
    </row>
    <row r="3" spans="1:6" s="7" customFormat="1" ht="33.75" customHeight="1" x14ac:dyDescent="0.45">
      <c r="A3" s="6"/>
      <c r="B3" s="29" t="s">
        <v>16</v>
      </c>
      <c r="C3" s="28">
        <f>'ماتریس تصمیم'!F4/SQRT('ماتریس تصمیم'!F4^2+'ماتریس تصمیم'!F5^2+'ماتریس تصمیم'!F6^2)</f>
        <v>0.42562826537937432</v>
      </c>
      <c r="D3" s="28">
        <f>'ماتریس تصمیم'!G4/SQRT('ماتریس تصمیم'!G4^2+'ماتریس تصمیم'!G5^2+'ماتریس تصمیم'!G6^2)</f>
        <v>0.49623411277279167</v>
      </c>
      <c r="E3" s="28">
        <f>'ماتریس تصمیم'!H4/SQRT('ماتریس تصمیم'!H4^2+'ماتریس تصمیم'!H5^2+'ماتریس تصمیم'!H6^2)</f>
        <v>0.72289739601224901</v>
      </c>
      <c r="F3" s="28">
        <f>'ماتریس تصمیم'!I4/SQRT('ماتریس تصمیم'!I4^2+'ماتریس تصمیم'!I5^2+'ماتریس تصمیم'!I6^2)</f>
        <v>0.78633365099493413</v>
      </c>
    </row>
    <row r="4" spans="1:6" s="7" customFormat="1" ht="33.75" customHeight="1" x14ac:dyDescent="0.45">
      <c r="A4" s="6"/>
      <c r="B4" s="29" t="s">
        <v>17</v>
      </c>
      <c r="C4" s="28">
        <f>'ماتریس تصمیم'!F5/SQRT('ماتریس تصمیم'!F4^2+'ماتریس تصمیم'!F5^2+'ماتریس تصمیم'!F6^2)</f>
        <v>0.59587957153112403</v>
      </c>
      <c r="D4" s="28">
        <f>'ماتریس تصمیم'!G5/SQRT('ماتریس تصمیم'!G4^2+'ماتریس تصمیم'!G5^2+'ماتریس تصمیم'!G6^2)</f>
        <v>0.60070445230390568</v>
      </c>
      <c r="E4" s="28">
        <f>'ماتریس تصمیم'!H5/SQRT('ماتریس تصمیم'!H4^2+'ماتریس تصمیم'!H5^2+'ماتریس تصمیم'!H6^2)</f>
        <v>0.56225353023174918</v>
      </c>
      <c r="F4" s="28">
        <f>'ماتریس تصمیم'!I5/SQRT('ماتریس تصمیم'!I4^2+'ماتریس تصمیم'!I5^2+'ماتریس تصمیم'!I6^2)</f>
        <v>0.43685202833051895</v>
      </c>
    </row>
    <row r="5" spans="1:6" s="7" customFormat="1" ht="33.75" customHeight="1" x14ac:dyDescent="0.45">
      <c r="A5" s="6"/>
      <c r="B5" s="29" t="s">
        <v>18</v>
      </c>
      <c r="C5" s="28">
        <f>'ماتریس تصمیم'!F6/SQRT('ماتریس تصمیم'!F4^2+'ماتریس تصمیم'!F5^2+'ماتریس تصمیم'!F6^2)</f>
        <v>0.68100522460699897</v>
      </c>
      <c r="D5" s="28">
        <f>'ماتریس تصمیم'!G6/SQRT('ماتریس تصمیم'!G4^2+'ماتریس تصمیم'!G5^2+'ماتریس تصمیم'!G6^2)</f>
        <v>0.62682203718668417</v>
      </c>
      <c r="E5" s="28">
        <f>'ماتریس تصمیم'!H6/SQRT('ماتریس تصمیم'!H4^2+'ماتریس تصمیم'!H5^2+'ماتریس تصمیم'!H6^2)</f>
        <v>0.4016096644512494</v>
      </c>
      <c r="F5" s="28">
        <f>'ماتریس تصمیم'!I6/SQRT('ماتریس تصمیم'!I4^2+'ماتریس تصمیم'!I5^2+'ماتریس تصمیم'!I6^2)</f>
        <v>0.43685202833051895</v>
      </c>
    </row>
  </sheetData>
  <mergeCells count="1">
    <mergeCell ref="B1:F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963AE"/>
  </sheetPr>
  <dimension ref="A1:H7"/>
  <sheetViews>
    <sheetView showGridLines="0" rightToLeft="1" workbookViewId="0">
      <selection activeCell="B14" sqref="B14"/>
    </sheetView>
  </sheetViews>
  <sheetFormatPr defaultRowHeight="18" x14ac:dyDescent="0.45"/>
  <cols>
    <col min="1" max="1" width="20.5703125" style="6" customWidth="1"/>
    <col min="2" max="2" width="17.28515625" style="6" customWidth="1"/>
    <col min="3" max="6" width="17" style="6" customWidth="1"/>
    <col min="7" max="16384" width="9.140625" style="6"/>
  </cols>
  <sheetData>
    <row r="1" spans="1:8" s="7" customFormat="1" ht="66.75" customHeight="1" x14ac:dyDescent="0.25">
      <c r="B1" s="42" t="s">
        <v>2</v>
      </c>
      <c r="C1" s="42"/>
      <c r="D1" s="42"/>
      <c r="E1" s="42"/>
      <c r="F1" s="42"/>
    </row>
    <row r="2" spans="1:8" s="7" customFormat="1" ht="33.75" customHeight="1" x14ac:dyDescent="0.45">
      <c r="A2" s="6"/>
      <c r="C2" s="19" t="s">
        <v>3</v>
      </c>
      <c r="D2" s="20" t="s">
        <v>4</v>
      </c>
      <c r="E2" s="20" t="s">
        <v>4</v>
      </c>
      <c r="F2" s="20" t="s">
        <v>4</v>
      </c>
      <c r="G2" s="21"/>
    </row>
    <row r="3" spans="1:8" s="7" customFormat="1" ht="33.75" customHeight="1" x14ac:dyDescent="0.45">
      <c r="A3" s="6"/>
      <c r="C3" s="2" t="s">
        <v>12</v>
      </c>
      <c r="D3" s="4" t="s">
        <v>13</v>
      </c>
      <c r="E3" s="3" t="s">
        <v>14</v>
      </c>
      <c r="F3" s="2" t="s">
        <v>15</v>
      </c>
      <c r="G3" s="6"/>
      <c r="H3" s="6"/>
    </row>
    <row r="4" spans="1:8" s="7" customFormat="1" ht="33.75" customHeight="1" x14ac:dyDescent="0.45">
      <c r="A4" s="6"/>
      <c r="B4" s="5" t="s">
        <v>16</v>
      </c>
      <c r="C4" s="26">
        <f>'ماتریس تصمیم'!F4/(SQRT('ماتریس تصمیم'!F$4^2+'ماتریس تصمیم'!F$5^2+'ماتریس تصمیم'!F$6^2))</f>
        <v>0.42562826537937432</v>
      </c>
      <c r="D4" s="26">
        <f>'ماتریس تصمیم'!G4/(SQRT('ماتریس تصمیم'!G$4^2+'ماتریس تصمیم'!G$5^2+'ماتریس تصمیم'!G$6^2))</f>
        <v>0.49623411277279167</v>
      </c>
      <c r="E4" s="26">
        <f>'ماتریس تصمیم'!H4/(SQRT('ماتریس تصمیم'!H$4^2+'ماتریس تصمیم'!H$5^2+'ماتریس تصمیم'!H$6^2))</f>
        <v>0.72289739601224901</v>
      </c>
      <c r="F4" s="26">
        <f>'ماتریس تصمیم'!I4/(SQRT('ماتریس تصمیم'!I$4^2+'ماتریس تصمیم'!I$5^2+'ماتریس تصمیم'!I$6^2))</f>
        <v>0.78633365099493413</v>
      </c>
      <c r="G4" s="6"/>
      <c r="H4" s="6"/>
    </row>
    <row r="5" spans="1:8" s="7" customFormat="1" ht="33.75" customHeight="1" x14ac:dyDescent="0.45">
      <c r="A5" s="6"/>
      <c r="B5" s="5" t="s">
        <v>17</v>
      </c>
      <c r="C5" s="26">
        <f>'ماتریس تصمیم'!F5/(SQRT('ماتریس تصمیم'!F$4^2+'ماتریس تصمیم'!F$5^2+'ماتریس تصمیم'!F$6^2))</f>
        <v>0.59587957153112403</v>
      </c>
      <c r="D5" s="26">
        <f>'ماتریس تصمیم'!G5/(SQRT('ماتریس تصمیم'!G$4^2+'ماتریس تصمیم'!G$5^2+'ماتریس تصمیم'!G$6^2))</f>
        <v>0.60070445230390568</v>
      </c>
      <c r="E5" s="26">
        <f>'ماتریس تصمیم'!H5/(SQRT('ماتریس تصمیم'!H$4^2+'ماتریس تصمیم'!H$5^2+'ماتریس تصمیم'!H$6^2))</f>
        <v>0.56225353023174918</v>
      </c>
      <c r="F5" s="26">
        <f>'ماتریس تصمیم'!I5/(SQRT('ماتریس تصمیم'!I$4^2+'ماتریس تصمیم'!I$5^2+'ماتریس تصمیم'!I$6^2))</f>
        <v>0.43685202833051895</v>
      </c>
      <c r="G5" s="6"/>
      <c r="H5" s="6"/>
    </row>
    <row r="6" spans="1:8" s="7" customFormat="1" ht="33.75" customHeight="1" x14ac:dyDescent="0.45">
      <c r="A6" s="6"/>
      <c r="B6" s="5" t="s">
        <v>18</v>
      </c>
      <c r="C6" s="26">
        <f>'ماتریس تصمیم'!F6/(SQRT('ماتریس تصمیم'!F$4^2+'ماتریس تصمیم'!F$5^2+'ماتریس تصمیم'!F$6^2))</f>
        <v>0.68100522460699897</v>
      </c>
      <c r="D6" s="26">
        <f>'ماتریس تصمیم'!G6/(SQRT('ماتریس تصمیم'!G$4^2+'ماتریس تصمیم'!G$5^2+'ماتریس تصمیم'!G$6^2))</f>
        <v>0.62682203718668417</v>
      </c>
      <c r="E6" s="26">
        <f>'ماتریس تصمیم'!H6/(SQRT('ماتریس تصمیم'!H$4^2+'ماتریس تصمیم'!H$5^2+'ماتریس تصمیم'!H$6^2))</f>
        <v>0.4016096644512494</v>
      </c>
      <c r="F6" s="26">
        <f>'ماتریس تصمیم'!I6/(SQRT('ماتریس تصمیم'!I$4^2+'ماتریس تصمیم'!I$5^2+'ماتریس تصمیم'!I$6^2))</f>
        <v>0.43685202833051895</v>
      </c>
      <c r="G6" s="6"/>
      <c r="H6" s="6"/>
    </row>
    <row r="7" spans="1:8" s="7" customFormat="1" ht="33.75" customHeight="1" x14ac:dyDescent="0.45">
      <c r="A7" s="6"/>
      <c r="B7" s="18" t="s">
        <v>1</v>
      </c>
      <c r="C7" s="37">
        <v>0.3</v>
      </c>
      <c r="D7" s="37">
        <v>0.25</v>
      </c>
      <c r="E7" s="37">
        <v>0.25</v>
      </c>
      <c r="F7" s="37">
        <v>0.2</v>
      </c>
      <c r="G7" s="6"/>
      <c r="H7" s="6"/>
    </row>
  </sheetData>
  <mergeCells count="1">
    <mergeCell ref="B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8"/>
  <sheetViews>
    <sheetView showGridLines="0" rightToLeft="1" workbookViewId="0">
      <selection activeCell="C5" sqref="C5"/>
    </sheetView>
  </sheetViews>
  <sheetFormatPr defaultRowHeight="22.5" x14ac:dyDescent="0.55000000000000004"/>
  <cols>
    <col min="1" max="1" width="29.140625" style="12" customWidth="1"/>
    <col min="2" max="2" width="12.28515625" style="12" customWidth="1"/>
    <col min="3" max="3" width="13.140625" style="12" customWidth="1"/>
    <col min="4" max="4" width="15.7109375" style="12" customWidth="1"/>
    <col min="5" max="5" width="15.140625" style="12" customWidth="1"/>
    <col min="6" max="6" width="18.42578125" style="12" customWidth="1"/>
    <col min="7" max="10" width="9.140625" style="12"/>
    <col min="11" max="11" width="11.42578125" style="12" customWidth="1"/>
    <col min="12" max="13" width="9.140625" style="12"/>
    <col min="14" max="14" width="11.28515625" style="12" customWidth="1"/>
    <col min="15" max="15" width="10.140625" style="12" customWidth="1"/>
    <col min="16" max="16384" width="9.140625" style="12"/>
  </cols>
  <sheetData>
    <row r="1" spans="1:9" s="8" customFormat="1" ht="57" customHeight="1" x14ac:dyDescent="0.25">
      <c r="A1" s="15"/>
      <c r="B1" s="43" t="s">
        <v>5</v>
      </c>
      <c r="C1" s="43"/>
      <c r="D1" s="43"/>
      <c r="E1" s="43"/>
      <c r="F1" s="43"/>
    </row>
    <row r="2" spans="1:9" s="8" customFormat="1" ht="33.75" customHeight="1" x14ac:dyDescent="0.25">
      <c r="C2" s="16" t="s">
        <v>3</v>
      </c>
      <c r="D2" s="17" t="s">
        <v>4</v>
      </c>
      <c r="E2" s="17" t="s">
        <v>4</v>
      </c>
      <c r="F2" s="17" t="s">
        <v>4</v>
      </c>
    </row>
    <row r="3" spans="1:9" s="9" customFormat="1" ht="43.5" customHeight="1" x14ac:dyDescent="0.55000000000000004">
      <c r="C3" s="3" t="s">
        <v>12</v>
      </c>
      <c r="D3" s="3" t="s">
        <v>13</v>
      </c>
      <c r="E3" s="3" t="s">
        <v>14</v>
      </c>
      <c r="F3" s="3" t="s">
        <v>15</v>
      </c>
      <c r="G3" s="10"/>
      <c r="H3" s="10"/>
      <c r="I3" s="10"/>
    </row>
    <row r="4" spans="1:9" s="8" customFormat="1" ht="33.75" customHeight="1" x14ac:dyDescent="0.55000000000000004">
      <c r="B4" s="11" t="s">
        <v>16</v>
      </c>
      <c r="C4" s="26">
        <f>'نرمالیزه موزون'!C4*'نرمالیزه موزون'!C$7</f>
        <v>0.1276884796138123</v>
      </c>
      <c r="D4" s="26">
        <f>'نرمالیزه موزون'!D4*'نرمالیزه موزون'!D$7</f>
        <v>0.12405852819319792</v>
      </c>
      <c r="E4" s="26">
        <f>'نرمالیزه موزون'!E4*'نرمالیزه موزون'!E$7</f>
        <v>0.18072434900306225</v>
      </c>
      <c r="F4" s="26">
        <f>'نرمالیزه موزون'!F4*'نرمالیزه موزون'!F$7</f>
        <v>0.15726673019898685</v>
      </c>
      <c r="G4" s="12"/>
      <c r="H4" s="12"/>
      <c r="I4" s="12"/>
    </row>
    <row r="5" spans="1:9" s="8" customFormat="1" ht="33.75" customHeight="1" x14ac:dyDescent="0.55000000000000004">
      <c r="B5" s="11" t="s">
        <v>17</v>
      </c>
      <c r="C5" s="26">
        <f>'نرمالیزه موزون'!C5*'نرمالیزه موزون'!C$7</f>
        <v>0.1787638714593372</v>
      </c>
      <c r="D5" s="26">
        <f>'نرمالیزه موزون'!D5*'نرمالیزه موزون'!D$7</f>
        <v>0.15017611307597642</v>
      </c>
      <c r="E5" s="26">
        <f>'نرمالیزه موزون'!E5*'نرمالیزه موزون'!E$7</f>
        <v>0.14056338255793729</v>
      </c>
      <c r="F5" s="26">
        <f>'نرمالیزه موزون'!F5*'نرمالیزه موزون'!F$7</f>
        <v>8.7370405666103795E-2</v>
      </c>
      <c r="G5" s="12"/>
      <c r="H5" s="12"/>
      <c r="I5" s="12"/>
    </row>
    <row r="6" spans="1:9" s="8" customFormat="1" ht="33.75" customHeight="1" x14ac:dyDescent="0.55000000000000004">
      <c r="B6" s="11" t="s">
        <v>18</v>
      </c>
      <c r="C6" s="26">
        <f>'نرمالیزه موزون'!C6*'نرمالیزه موزون'!C$7</f>
        <v>0.20430156738209967</v>
      </c>
      <c r="D6" s="26">
        <f>'نرمالیزه موزون'!D6*'نرمالیزه موزون'!D$7</f>
        <v>0.15670550929667104</v>
      </c>
      <c r="E6" s="26">
        <f>'نرمالیزه موزون'!E6*'نرمالیزه موزون'!E$7</f>
        <v>0.10040241611281235</v>
      </c>
      <c r="F6" s="26">
        <f>'نرمالیزه موزون'!F6*'نرمالیزه موزون'!F$7</f>
        <v>8.7370405666103795E-2</v>
      </c>
      <c r="G6" s="12"/>
      <c r="H6" s="12"/>
      <c r="I6" s="12"/>
    </row>
    <row r="7" spans="1:9" s="8" customFormat="1" ht="33.75" customHeight="1" x14ac:dyDescent="0.55000000000000004">
      <c r="A7" s="12"/>
      <c r="B7" s="13" t="s">
        <v>8</v>
      </c>
      <c r="C7" s="27">
        <f>MIN(C4:C6)</f>
        <v>0.1276884796138123</v>
      </c>
      <c r="D7" s="27">
        <f>MAX(D4:D6)</f>
        <v>0.15670550929667104</v>
      </c>
      <c r="E7" s="27">
        <f>MAX(E4:E6)</f>
        <v>0.18072434900306225</v>
      </c>
      <c r="F7" s="27">
        <f>MAX(F4:F6)</f>
        <v>0.15726673019898685</v>
      </c>
      <c r="G7" s="12"/>
      <c r="H7" s="12"/>
      <c r="I7" s="12"/>
    </row>
    <row r="8" spans="1:9" s="8" customFormat="1" ht="33.75" customHeight="1" x14ac:dyDescent="0.55000000000000004">
      <c r="A8" s="12"/>
      <c r="B8" s="14" t="s">
        <v>9</v>
      </c>
      <c r="C8" s="26">
        <f>MAX(C4:C6)</f>
        <v>0.20430156738209967</v>
      </c>
      <c r="D8" s="26">
        <f>MIN(D4:D6)</f>
        <v>0.12405852819319792</v>
      </c>
      <c r="E8" s="26">
        <f>MIN(E4:E6)</f>
        <v>0.10040241611281235</v>
      </c>
      <c r="F8" s="26">
        <f>MIN(F4:F6)</f>
        <v>8.7370405666103795E-2</v>
      </c>
      <c r="G8" s="12"/>
      <c r="H8" s="12"/>
      <c r="I8" s="12"/>
    </row>
  </sheetData>
  <mergeCells count="1">
    <mergeCell ref="B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K30"/>
  <sheetViews>
    <sheetView showGridLines="0" rightToLeft="1" zoomScale="90" zoomScaleNormal="90" workbookViewId="0">
      <selection activeCell="F12" sqref="F12:G14"/>
    </sheetView>
  </sheetViews>
  <sheetFormatPr defaultRowHeight="18" x14ac:dyDescent="0.45"/>
  <cols>
    <col min="1" max="1" width="13" style="6" customWidth="1"/>
    <col min="2" max="2" width="20.28515625" style="6" customWidth="1"/>
    <col min="3" max="3" width="10.140625" style="6" customWidth="1"/>
    <col min="4" max="4" width="12" style="24" customWidth="1"/>
    <col min="5" max="5" width="9.28515625" style="6" bestFit="1" customWidth="1"/>
    <col min="6" max="6" width="12" style="6" customWidth="1"/>
    <col min="7" max="9" width="9.28515625" style="6" bestFit="1" customWidth="1"/>
    <col min="10" max="10" width="11.85546875" style="6" customWidth="1"/>
    <col min="11" max="11" width="16.42578125" style="6" customWidth="1"/>
    <col min="12" max="16384" width="9.140625" style="6"/>
  </cols>
  <sheetData>
    <row r="1" spans="1:11" ht="12" customHeight="1" x14ac:dyDescent="0.45">
      <c r="B1" s="35"/>
      <c r="C1" s="35"/>
      <c r="D1" s="36"/>
      <c r="E1" s="35"/>
      <c r="F1" s="35"/>
      <c r="G1" s="35"/>
      <c r="H1" s="35"/>
      <c r="I1" s="35"/>
      <c r="J1" s="35"/>
      <c r="K1" s="35"/>
    </row>
    <row r="2" spans="1:11" s="7" customFormat="1" ht="33.75" customHeight="1" x14ac:dyDescent="0.25">
      <c r="A2"/>
      <c r="B2" s="64" t="s">
        <v>20</v>
      </c>
      <c r="C2"/>
      <c r="D2" s="25" t="s">
        <v>10</v>
      </c>
      <c r="E2" s="38">
        <f>('ایده آل و ضدایده آل'!C4-'ایده آل و ضدایده آل'!C$7)^2</f>
        <v>0</v>
      </c>
      <c r="F2" s="38">
        <f>('ایده آل و ضدایده آل'!D4-'ایده آل و ضدایده آل'!D$7)^2</f>
        <v>1.0658253751705312E-3</v>
      </c>
      <c r="G2" s="38">
        <f>('ایده آل و ضدایده آل'!E4-'ایده آل و ضدایده آل'!E$7)^2</f>
        <v>0</v>
      </c>
      <c r="H2" s="38">
        <f>('ایده آل و ضدایده آل'!F4-'ایده آل و ضدایده آل'!F$7)^2</f>
        <v>0</v>
      </c>
      <c r="I2" s="38">
        <f>SQRT(SUM(E2:H2))</f>
        <v>3.2646981103473124E-2</v>
      </c>
      <c r="J2" s="23" t="s">
        <v>6</v>
      </c>
      <c r="K2" s="67" t="s">
        <v>16</v>
      </c>
    </row>
    <row r="3" spans="1:11" s="7" customFormat="1" ht="33.75" customHeight="1" x14ac:dyDescent="0.25">
      <c r="A3"/>
      <c r="B3" s="64"/>
      <c r="C3"/>
      <c r="D3" s="25" t="s">
        <v>11</v>
      </c>
      <c r="E3" s="38">
        <f>('ایده آل و ضدایده آل'!C4-'ایده آل و ضدایده آل'!C$8)^2</f>
        <v>5.8695652173913048E-3</v>
      </c>
      <c r="F3" s="38">
        <f>('ایده آل و ضدایده آل'!D4-'ایده آل و ضدایده آل'!D$8)^2</f>
        <v>0</v>
      </c>
      <c r="G3" s="38">
        <f>('ایده آل و ضدایده آل'!E4-'ایده آل و ضدایده آل'!E$8)^2</f>
        <v>6.451612903225809E-3</v>
      </c>
      <c r="H3" s="38">
        <f>('ایده آل و ضدایده آل'!F4-'ایده آل و ضدایده آل'!F$8)^2</f>
        <v>4.8854961832061096E-3</v>
      </c>
      <c r="I3" s="38">
        <f>SQRT(SUM(E3:H3))</f>
        <v>0.13117421356281586</v>
      </c>
      <c r="J3" s="23" t="s">
        <v>7</v>
      </c>
      <c r="K3" s="68"/>
    </row>
    <row r="4" spans="1:11" s="7" customFormat="1" ht="33.75" customHeight="1" x14ac:dyDescent="0.25">
      <c r="A4"/>
      <c r="B4" s="64"/>
      <c r="C4"/>
      <c r="D4" s="25" t="s">
        <v>10</v>
      </c>
      <c r="E4" s="38">
        <f>('ایده آل و ضدایده آل'!C5-'ایده آل و ضدایده آل'!C$7)^2</f>
        <v>2.6086956521739111E-3</v>
      </c>
      <c r="F4" s="38">
        <f>('ایده آل و ضدایده آل'!D5-'ایده آل و ضدایده آل'!D$7)^2</f>
        <v>4.2633015006821215E-5</v>
      </c>
      <c r="G4" s="38">
        <f>('ایده آل و ضدایده آل'!E5-'ایده آل و ضدایده آل'!E$7)^2</f>
        <v>1.6129032258064527E-3</v>
      </c>
      <c r="H4" s="38">
        <f>('ایده آل و ضدایده آل'!F5-'ایده آل و ضدایده آل'!F$7)^2</f>
        <v>4.8854961832061096E-3</v>
      </c>
      <c r="I4" s="38">
        <f t="shared" ref="I4:I7" si="0">SQRT(SUM(E4:H4))</f>
        <v>9.5654210969477418E-2</v>
      </c>
      <c r="J4" s="23" t="s">
        <v>6</v>
      </c>
      <c r="K4" s="67" t="s">
        <v>17</v>
      </c>
    </row>
    <row r="5" spans="1:11" s="7" customFormat="1" ht="33.75" customHeight="1" x14ac:dyDescent="0.25">
      <c r="A5"/>
      <c r="B5" s="64"/>
      <c r="C5"/>
      <c r="D5" s="25" t="s">
        <v>11</v>
      </c>
      <c r="E5" s="38">
        <f>('ایده آل و ضدایده آل'!C5-'ایده آل و ضدایده آل'!C$8)^2</f>
        <v>6.5217391304347918E-4</v>
      </c>
      <c r="F5" s="38">
        <f>('ایده آل و ضدایده آل'!D5-'ایده آل و ضدایده آل'!D$8)^2</f>
        <v>6.821282401091402E-4</v>
      </c>
      <c r="G5" s="38">
        <f>('ایده آل و ضدایده آل'!E5-'ایده آل و ضدایده آل'!E$8)^2</f>
        <v>1.6129032258064516E-3</v>
      </c>
      <c r="H5" s="38">
        <f>('ایده آل و ضدایده آل'!F5-'ایده آل و ضدایده آل'!F$8)^2</f>
        <v>0</v>
      </c>
      <c r="I5" s="38">
        <f t="shared" si="0"/>
        <v>5.4288169788261155E-2</v>
      </c>
      <c r="J5" s="23" t="s">
        <v>7</v>
      </c>
      <c r="K5" s="68"/>
    </row>
    <row r="6" spans="1:11" s="7" customFormat="1" ht="33.75" customHeight="1" x14ac:dyDescent="0.25">
      <c r="A6"/>
      <c r="B6" s="64"/>
      <c r="C6"/>
      <c r="D6" s="25" t="s">
        <v>10</v>
      </c>
      <c r="E6" s="38">
        <f>('ایده آل و ضدایده آل'!C6-'ایده آل و ضدایده آل'!C$7)^2</f>
        <v>5.8695652173913048E-3</v>
      </c>
      <c r="F6" s="38">
        <f>('ایده آل و ضدایده آل'!D6-'ایده آل و ضدایده آل'!D$7)^2</f>
        <v>0</v>
      </c>
      <c r="G6" s="38">
        <f>('ایده آل و ضدایده آل'!E6-'ایده آل و ضدایده آل'!E$7)^2</f>
        <v>6.451612903225809E-3</v>
      </c>
      <c r="H6" s="38">
        <f>('ایده آل و ضدایده آل'!F6-'ایده آل و ضدایده آل'!F$7)^2</f>
        <v>4.8854961832061096E-3</v>
      </c>
      <c r="I6" s="38">
        <f t="shared" si="0"/>
        <v>0.13117421356281586</v>
      </c>
      <c r="J6" s="23" t="s">
        <v>6</v>
      </c>
      <c r="K6" s="67" t="s">
        <v>18</v>
      </c>
    </row>
    <row r="7" spans="1:11" s="7" customFormat="1" ht="33.75" customHeight="1" x14ac:dyDescent="0.25">
      <c r="A7"/>
      <c r="B7" s="64"/>
      <c r="C7"/>
      <c r="D7" s="25" t="s">
        <v>11</v>
      </c>
      <c r="E7" s="38">
        <f>('ایده آل و ضدایده آل'!C6-'ایده آل و ضدایده آل'!C$8)^2</f>
        <v>0</v>
      </c>
      <c r="F7" s="38">
        <f>('ایده آل و ضدایده آل'!D6-'ایده آل و ضدایده آل'!D$8)^2</f>
        <v>1.0658253751705312E-3</v>
      </c>
      <c r="G7" s="38">
        <f>('ایده آل و ضدایده آل'!E6-'ایده آل و ضدایده آل'!E$8)^2</f>
        <v>0</v>
      </c>
      <c r="H7" s="38">
        <f>('ایده آل و ضدایده آل'!F6-'ایده آل و ضدایده آل'!F$8)^2</f>
        <v>0</v>
      </c>
      <c r="I7" s="38">
        <f t="shared" si="0"/>
        <v>3.2646981103473124E-2</v>
      </c>
      <c r="J7" s="23" t="s">
        <v>7</v>
      </c>
      <c r="K7" s="68"/>
    </row>
    <row r="8" spans="1:11" s="7" customFormat="1" ht="15" customHeight="1" x14ac:dyDescent="0.45">
      <c r="A8"/>
      <c r="B8" s="6"/>
      <c r="C8" s="6"/>
      <c r="D8" s="24"/>
      <c r="J8" s="6"/>
      <c r="K8" s="6"/>
    </row>
    <row r="9" spans="1:11" s="7" customFormat="1" ht="26.25" customHeight="1" x14ac:dyDescent="0.45">
      <c r="A9"/>
      <c r="B9" s="6"/>
      <c r="C9" s="6"/>
      <c r="D9" s="62" t="str">
        <f>TEXT(D10,K2)</f>
        <v>ژنراتور 1</v>
      </c>
      <c r="E9" s="63"/>
      <c r="F9" s="62" t="str">
        <f>TEXT(F10,K4)</f>
        <v>ژنراتور 2</v>
      </c>
      <c r="G9" s="63"/>
      <c r="H9" s="62" t="str">
        <f>TEXT(H10,K6)</f>
        <v>ژنراتور 3</v>
      </c>
      <c r="I9" s="63"/>
    </row>
    <row r="10" spans="1:11" s="7" customFormat="1" ht="30.75" customHeight="1" x14ac:dyDescent="0.45">
      <c r="A10"/>
      <c r="B10" s="6"/>
      <c r="C10" s="6"/>
      <c r="D10" s="65">
        <f>I3/(SUM(I2:I3))</f>
        <v>0.80071576715103043</v>
      </c>
      <c r="E10" s="66"/>
      <c r="F10" s="65">
        <f>I5/SUM(I4:I5)</f>
        <v>0.36206020948789908</v>
      </c>
      <c r="G10" s="66"/>
      <c r="H10" s="65">
        <f>I7/SUM(I6:I7)</f>
        <v>0.19928423284896971</v>
      </c>
      <c r="I10" s="66"/>
    </row>
    <row r="12" spans="1:11" ht="18" customHeight="1" x14ac:dyDescent="0.45">
      <c r="C12" s="44" t="s">
        <v>21</v>
      </c>
      <c r="D12" s="45"/>
      <c r="E12" s="46"/>
      <c r="F12" s="47">
        <f>MAX(D10:I10)</f>
        <v>0.80071576715103043</v>
      </c>
      <c r="G12" s="48"/>
      <c r="H12" s="53" t="s">
        <v>22</v>
      </c>
      <c r="I12" s="54"/>
      <c r="J12" s="54"/>
      <c r="K12" s="55"/>
    </row>
    <row r="13" spans="1:11" ht="18" customHeight="1" x14ac:dyDescent="0.45">
      <c r="C13" s="44"/>
      <c r="D13" s="45"/>
      <c r="E13" s="46"/>
      <c r="F13" s="49"/>
      <c r="G13" s="50"/>
      <c r="H13" s="56"/>
      <c r="I13" s="57"/>
      <c r="J13" s="57"/>
      <c r="K13" s="58"/>
    </row>
    <row r="14" spans="1:11" ht="18" customHeight="1" x14ac:dyDescent="0.45">
      <c r="C14" s="44"/>
      <c r="D14" s="45"/>
      <c r="E14" s="46"/>
      <c r="F14" s="51"/>
      <c r="G14" s="52"/>
      <c r="H14" s="59"/>
      <c r="I14" s="60"/>
      <c r="J14" s="60"/>
      <c r="K14" s="61"/>
    </row>
    <row r="29" spans="2:4" x14ac:dyDescent="0.45">
      <c r="B29" s="6" t="s">
        <v>16</v>
      </c>
      <c r="C29" s="24" t="s">
        <v>17</v>
      </c>
      <c r="D29" s="6" t="s">
        <v>18</v>
      </c>
    </row>
    <row r="30" spans="2:4" x14ac:dyDescent="0.45">
      <c r="B30" s="6">
        <v>0.48991773714403408</v>
      </c>
      <c r="C30" s="24">
        <v>0.59323304747237027</v>
      </c>
      <c r="D30" s="6">
        <v>0.51008226285596592</v>
      </c>
    </row>
  </sheetData>
  <mergeCells count="13">
    <mergeCell ref="B2:B7"/>
    <mergeCell ref="D10:E10"/>
    <mergeCell ref="F10:G10"/>
    <mergeCell ref="H10:I10"/>
    <mergeCell ref="K2:K3"/>
    <mergeCell ref="K4:K5"/>
    <mergeCell ref="K6:K7"/>
    <mergeCell ref="H9:I9"/>
    <mergeCell ref="C12:E14"/>
    <mergeCell ref="F12:G14"/>
    <mergeCell ref="H12:K14"/>
    <mergeCell ref="D9:E9"/>
    <mergeCell ref="F9:G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ماتریس تصمیم</vt:lpstr>
      <vt:lpstr>ماتریس نرمالیزه</vt:lpstr>
      <vt:lpstr>نرمالیزه موزون</vt:lpstr>
      <vt:lpstr>ایده آل و ضدایده آل</vt:lpstr>
      <vt:lpstr>ضریب نزدیکی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http://aminarticle.com</dc:creator>
  <cp:lastPrinted>2015-10-12T07:01:48Z</cp:lastPrinted>
  <dcterms:created xsi:type="dcterms:W3CDTF">2014-05-18T04:13:48Z</dcterms:created>
  <dcterms:modified xsi:type="dcterms:W3CDTF">2016-03-30T22:13:12Z</dcterms:modified>
</cp:coreProperties>
</file>